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<sst xmlns="http://schemas.openxmlformats.org/spreadsheetml/2006/main" count="33" uniqueCount="33">
  <si>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</si>
  <si>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</si>
  <si>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</si>
  <si>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</si>
  <si>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</si>
  <si>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</si>
  <si>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</si>
  <si>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</si>
  <si>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</si>
  <si>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</si>
  <si>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</si>
  <si>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</si>
  <si>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</si>
  <si>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</si>
  <si>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</si>
  <si>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</si>
  <si>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</si>
  <si>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</si>
  <si>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</si>
  <si>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</si>
  <si>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</si>
  <si>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</si>
  <si>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</si>
  <si>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</si>
  <si>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</si>
  <si>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</si>
  <si>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</si>
  <si>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</si>
  <si>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5050,00 - ремонт кровли (кв.90).</t>
  </si>
  <si>
    <t>41736,00 - ремонт кровли (кв. 89).                              2746,60 - дезинсекция.</t>
  </si>
  <si>
    <t>59361,00 - ремонт кровли (кв. 88 лестн. клетка).</t>
  </si>
  <si>
    <t>5959,00 - ремонт поэтажного электрощитка с заменой автоматов, кабеля (кв.62).</t>
  </si>
  <si>
    <t>9158,00 - ремонт трубопровода канализации (кв. 33-39 стояк).                                                              1407,00 - замена автомат. выключателей (кв.28).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</si>
</sst>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2">
      <selection activeCell="F21" sqref="F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1963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д.5Б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4825.8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82441.83999999998</v>
      </c>
    </row>
    <row r="11" spans="1:5" ht="15.75">
      <c r="A11" s="3">
        <v>1</v>
      </c>
      <c r="B11" s="9" t="s">
        <v>4</v>
      </c>
      <c r="C11" s="5">
        <f>VLOOKUP(A1,'[1]2021'!$A$1:$AH$101,5,0)</f>
        <v>9461.56</v>
      </c>
      <c r="D11" s="5">
        <f>VLOOKUP(A1,'[1]2021'!$A$1:$AH$101,18,0)</f>
        <v>5050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11683.74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12026.33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12069.7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11266.73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14545.470000000001</v>
      </c>
      <c r="D16" s="5">
        <f>VLOOKUP(A1,'[1]2021'!$A$1:$AH$101,23,0)</f>
        <v>44482.6</v>
      </c>
      <c r="E16" s="7" t="s">
        <v>29</v>
      </c>
    </row>
    <row r="17" spans="1:5" ht="15.75">
      <c r="A17" s="3">
        <v>7</v>
      </c>
      <c r="B17" s="9" t="s">
        <v>10</v>
      </c>
      <c r="C17" s="5">
        <f>VLOOKUP(A1,'[1]2021'!$A$1:$AH$101,11,0)</f>
        <v>13772.51</v>
      </c>
      <c r="D17" s="5">
        <f>VLOOKUP(A1,'[1]2021'!$A$1:$AH$101,24,0)</f>
        <v>0</v>
      </c>
      <c r="E17" s="7"/>
    </row>
    <row r="18" spans="1:5" ht="31.5">
      <c r="A18" s="3">
        <v>8</v>
      </c>
      <c r="B18" s="9" t="s">
        <v>11</v>
      </c>
      <c r="C18" s="5">
        <f>VLOOKUP(A1,'[1]2021'!$A$1:$AH$101,12,0)</f>
        <v>12802.25</v>
      </c>
      <c r="D18" s="5">
        <f>VLOOKUP(A1,'[1]2021'!$A$1:$AH$102,25,0)</f>
        <v>59361</v>
      </c>
      <c r="E18" s="7" t="s">
        <v>30</v>
      </c>
    </row>
    <row r="19" spans="1:5" ht="15.75">
      <c r="A19" s="3">
        <v>9</v>
      </c>
      <c r="B19" s="9" t="s">
        <v>12</v>
      </c>
      <c r="C19" s="5">
        <f>VLOOKUP(A1,'[1]2021'!$A$1:$AH$101,13,0)</f>
        <v>15769.86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14119.6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12864.7</v>
      </c>
      <c r="D21" s="5">
        <f>VLOOKUP(A1,'[1]2021'!$A$1:$AH$101,28,0)</f>
        <v>5959</v>
      </c>
      <c r="E21" s="7" t="s">
        <v>31</v>
      </c>
    </row>
    <row r="22" spans="1:5" ht="63">
      <c r="A22" s="3">
        <v>12</v>
      </c>
      <c r="B22" s="9" t="s">
        <v>15</v>
      </c>
      <c r="C22" s="5">
        <f>VLOOKUP(A1,'[1]2021'!$A$1:$AH$101,16,0)</f>
        <v>16058.630000000001</v>
      </c>
      <c r="D22" s="5">
        <f>VLOOKUP(A1,'[1]2021'!$A$1:$AH$101,29,0)</f>
        <v>10565</v>
      </c>
      <c r="E22" s="7" t="s">
        <v>32</v>
      </c>
    </row>
    <row r="23" spans="1:5" ht="15.75">
      <c r="A23" s="23" t="s">
        <v>16</v>
      </c>
      <c r="B23" s="24"/>
      <c r="C23" s="6">
        <f>SUM(C11:C22)</f>
        <v>156441.08000000002</v>
      </c>
      <c r="D23" s="6">
        <f>SUM(D11:D22)</f>
        <v>125417.6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113465.31999999998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2022-02-10T07:22:05Z</dcterms:modified>
  <cp:category/>
  <cp:version/>
  <cp:contentType/>
  <cp:contentStatus/>
</cp:coreProperties>
</file>