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<sst xmlns="http://schemas.openxmlformats.org/spreadsheetml/2006/main" count="32" uniqueCount="32">
  <si>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</si>
  <si>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</si>
  <si>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</si>
  <si>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</si>
  <si>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</si>
  <si>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</si>
  <si>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</si>
  <si>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</si>
  <si>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</si>
  <si>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</si>
  <si>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</si>
  <si>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</si>
  <si>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</si>
  <si>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</si>
  <si>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</si>
  <si>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</si>
  <si>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</si>
  <si>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</si>
  <si>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</si>
  <si>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</si>
  <si>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</si>
  <si>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</si>
  <si>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</si>
  <si>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</si>
  <si>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</si>
  <si>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</si>
  <si>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</si>
  <si>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</si>
  <si>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1587,00 - прочистка венканалов (кв.30,52).</t>
  </si>
  <si>
    <t>1612,00 - дезинсекция.</t>
  </si>
  <si>
    <t>21291,00 - замена эл. провода, установка патронов.</t>
  </si>
  <si>
    <t xml:space="preserve">2101,00 - ремонт трубопровода канализации (кв. 59).                                                                              61297,00 - ремонт кровли (кв.13, лестн. клетка).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</si>
</sst>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22" sqref="E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617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д.23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2790.6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176562.41000000015</v>
      </c>
    </row>
    <row r="11" spans="1:5" ht="15.75">
      <c r="A11" s="3">
        <v>1</v>
      </c>
      <c r="B11" s="10" t="s">
        <v>4</v>
      </c>
      <c r="C11" s="6">
        <f>VLOOKUP(A1,'[1]2021'!$A$1:$AH$101,5,0)</f>
        <v>6493.37</v>
      </c>
      <c r="D11" s="6">
        <f>VLOOKUP(A1,'[1]2021'!$A$1:$AH$101,18,0)</f>
        <v>1587</v>
      </c>
      <c r="E11" s="8" t="s">
        <v>28</v>
      </c>
    </row>
    <row r="12" spans="1:5" ht="15.75">
      <c r="A12" s="3">
        <v>2</v>
      </c>
      <c r="B12" s="10" t="s">
        <v>5</v>
      </c>
      <c r="C12" s="6">
        <f>VLOOKUP(A1,'[1]2021'!$A$1:$AH$101,6,0)</f>
        <v>6759.9400000000005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7307.25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7126.1900000000005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8350.41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7849.150000000001</v>
      </c>
      <c r="D16" s="6">
        <f>VLOOKUP(A1,'[1]2021'!$A$1:$AH$101,23,0)</f>
        <v>1612</v>
      </c>
      <c r="E16" s="8" t="s">
        <v>29</v>
      </c>
    </row>
    <row r="17" spans="1:5" ht="15.75">
      <c r="A17" s="3">
        <v>7</v>
      </c>
      <c r="B17" s="10" t="s">
        <v>10</v>
      </c>
      <c r="C17" s="6">
        <f>VLOOKUP(A1,'[1]2021'!$A$1:$AH$101,11,0)</f>
        <v>9874.34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7641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8258.6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8354.51</v>
      </c>
      <c r="D20" s="6">
        <f>VLOOKUP(A1,'[1]2021'!$A$1:$AH$101,27,0)</f>
        <v>0</v>
      </c>
      <c r="E20" s="8"/>
    </row>
    <row r="21" spans="1:5" ht="31.5">
      <c r="A21" s="3">
        <v>11</v>
      </c>
      <c r="B21" s="10" t="s">
        <v>14</v>
      </c>
      <c r="C21" s="6">
        <f>VLOOKUP(A1,'[1]2021'!$A$1:$AH$101,15,0)</f>
        <v>7563.17</v>
      </c>
      <c r="D21" s="6">
        <f>VLOOKUP(A1,'[1]2021'!$A$1:$AH$101,28,0)</f>
        <v>21291</v>
      </c>
      <c r="E21" s="8" t="s">
        <v>30</v>
      </c>
    </row>
    <row r="22" spans="1:5" ht="63">
      <c r="A22" s="3">
        <v>12</v>
      </c>
      <c r="B22" s="10" t="s">
        <v>15</v>
      </c>
      <c r="C22" s="6">
        <f>VLOOKUP(A1,'[1]2021'!$A$1:$AH$101,16,0)</f>
        <v>8469.03</v>
      </c>
      <c r="D22" s="6">
        <f>VLOOKUP(A1,'[1]2021'!$A$1:$AH$101,29,0)</f>
        <v>63398</v>
      </c>
      <c r="E22" s="8" t="s">
        <v>31</v>
      </c>
    </row>
    <row r="23" spans="1:5" ht="15.75">
      <c r="A23" s="24" t="s">
        <v>16</v>
      </c>
      <c r="B23" s="25"/>
      <c r="C23" s="7">
        <f>SUM(C11:C22)</f>
        <v>94046.96</v>
      </c>
      <c r="D23" s="7">
        <f>SUM(D11:D22)</f>
        <v>87888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182721.37000000017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2022-02-10T06:35:30Z</dcterms:modified>
  <cp:category/>
  <cp:version/>
  <cp:contentType/>
  <cp:contentStatus/>
</cp:coreProperties>
</file>