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<sst xmlns="http://schemas.openxmlformats.org/spreadsheetml/2006/main" count="34" uniqueCount="34">
  <si>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</si>
  <si>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</si>
  <si>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</si>
  <si>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</si>
  <si>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</si>
  <si>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</si>
  <si>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</si>
  <si>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</si>
  <si>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</si>
  <si>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</si>
  <si>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</si>
  <si>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</si>
  <si>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</si>
  <si>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</si>
  <si>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</si>
  <si>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</si>
  <si>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</si>
  <si>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</si>
  <si>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</si>
  <si>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</si>
  <si>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</si>
  <si>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</si>
  <si>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</si>
  <si>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</si>
  <si>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</si>
  <si>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</si>
  <si>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</si>
  <si>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</si>
  <si>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4195,00 - ремонт трубопровода канализации (кв. 7).</t>
  </si>
  <si>
    <t>8400,00 - ремонт стыков стеновых панелей (кв. 7).</t>
  </si>
  <si>
    <t>2069,00 - замена автомат. выключателей, динрейки (1,3 этаж).</t>
  </si>
  <si>
    <t>4141,00 - ремонт трубпровода канализации (кв. 92).                                                                               3074,00 - ремонт трубпровода канализации (кв. 95).</t>
  </si>
  <si>
    <t>108444,00 - снос деревьев (тополь 3 шт.).</t>
  </si>
  <si>
    <t>648,00 - ремонт трубопровода канализации, замена крана шарового отопления (кв. 1 подвал, 4 подъезд).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</si>
</sst>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16" sqref="H16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610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д.12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5560.7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-136189.7599999999</v>
      </c>
    </row>
    <row r="11" spans="1:5" ht="15.75">
      <c r="A11" s="3">
        <v>1</v>
      </c>
      <c r="B11" s="10" t="s">
        <v>4</v>
      </c>
      <c r="C11" s="6">
        <f>VLOOKUP(A1,'[1]2021'!$A$1:$AH$101,5,0)</f>
        <v>11086.47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13398.89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14129.960000000001</v>
      </c>
      <c r="D13" s="6">
        <f>VLOOKUP(A1,'[1]2021'!$A$1:$AH$101,20,0)</f>
        <v>0</v>
      </c>
      <c r="E13" s="8"/>
    </row>
    <row r="14" spans="1:5" ht="31.5">
      <c r="A14" s="3">
        <v>4</v>
      </c>
      <c r="B14" s="10" t="s">
        <v>7</v>
      </c>
      <c r="C14" s="6">
        <f>VLOOKUP(A1,'[1]2021'!$A$1:$AH$101,8,0)</f>
        <v>15585.76</v>
      </c>
      <c r="D14" s="6">
        <f>VLOOKUP(A1,'[1]2021'!$A$1:$AH$101,21,0)</f>
        <v>4195</v>
      </c>
      <c r="E14" s="8" t="s">
        <v>28</v>
      </c>
    </row>
    <row r="15" spans="1:5" ht="31.5">
      <c r="A15" s="3">
        <v>5</v>
      </c>
      <c r="B15" s="10" t="s">
        <v>8</v>
      </c>
      <c r="C15" s="6">
        <f>VLOOKUP(A1,'[1]2021'!$A$1:$AH$101,9,0)</f>
        <v>12446.52</v>
      </c>
      <c r="D15" s="6">
        <f>VLOOKUP(A1,'[1]2021'!$A$1:$AH$101,22,0)</f>
        <v>8400</v>
      </c>
      <c r="E15" s="8" t="s">
        <v>29</v>
      </c>
    </row>
    <row r="16" spans="1:5" ht="31.5">
      <c r="A16" s="3">
        <v>6</v>
      </c>
      <c r="B16" s="10" t="s">
        <v>9</v>
      </c>
      <c r="C16" s="6">
        <f>VLOOKUP(A1,'[1]2021'!$A$1:$AH$101,10,0)</f>
        <v>16584.1</v>
      </c>
      <c r="D16" s="6">
        <f>VLOOKUP(A1,'[1]2021'!$A$1:$AH$101,23,0)</f>
        <v>2069</v>
      </c>
      <c r="E16" s="8" t="s">
        <v>30</v>
      </c>
    </row>
    <row r="17" spans="1:5" ht="15.75">
      <c r="A17" s="3">
        <v>7</v>
      </c>
      <c r="B17" s="10" t="s">
        <v>10</v>
      </c>
      <c r="C17" s="6">
        <f>VLOOKUP(A1,'[1]2021'!$A$1:$AH$101,11,0)</f>
        <v>16348.18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15379.75</v>
      </c>
      <c r="D18" s="6">
        <f>VLOOKUP(A1,'[1]2021'!$A$1:$AH$102,25,0)</f>
        <v>0</v>
      </c>
      <c r="E18" s="8"/>
    </row>
    <row r="19" spans="1:5" ht="63">
      <c r="A19" s="3">
        <v>9</v>
      </c>
      <c r="B19" s="10" t="s">
        <v>12</v>
      </c>
      <c r="C19" s="6">
        <f>VLOOKUP(A1,'[1]2021'!$A$1:$AH$101,13,0)</f>
        <v>18775.55</v>
      </c>
      <c r="D19" s="6">
        <f>VLOOKUP(A1,'[1]2021'!$A$1:$AH$101,26,0)</f>
        <v>7215</v>
      </c>
      <c r="E19" s="8" t="s">
        <v>31</v>
      </c>
    </row>
    <row r="20" spans="1:5" ht="15.75">
      <c r="A20" s="3">
        <v>10</v>
      </c>
      <c r="B20" s="10" t="s">
        <v>13</v>
      </c>
      <c r="C20" s="6">
        <f>VLOOKUP(A1,'[1]2021'!$A$1:$AH$101,14,0)</f>
        <v>16386.45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14739.91</v>
      </c>
      <c r="D21" s="6">
        <f>VLOOKUP(A1,'[1]2021'!$A$1:$AH$101,28,0)</f>
        <v>108444</v>
      </c>
      <c r="E21" s="8" t="s">
        <v>32</v>
      </c>
    </row>
    <row r="22" spans="1:5" ht="47.25">
      <c r="A22" s="3">
        <v>12</v>
      </c>
      <c r="B22" s="10" t="s">
        <v>15</v>
      </c>
      <c r="C22" s="6">
        <f>VLOOKUP(A1,'[1]2021'!$A$1:$AH$101,16,0)</f>
        <v>16943.81</v>
      </c>
      <c r="D22" s="6">
        <f>VLOOKUP(A1,'[1]2021'!$A$1:$AH$101,29,0)</f>
        <v>648</v>
      </c>
      <c r="E22" s="8" t="s">
        <v>33</v>
      </c>
    </row>
    <row r="23" spans="1:5" ht="15.75">
      <c r="A23" s="24" t="s">
        <v>16</v>
      </c>
      <c r="B23" s="25"/>
      <c r="C23" s="7">
        <f>SUM(C11:C22)</f>
        <v>181805.35</v>
      </c>
      <c r="D23" s="7">
        <f>SUM(D11:D22)</f>
        <v>130971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-85355.40999999989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2022-02-10T05:47:42Z</dcterms:modified>
  <cp:category/>
  <cp:version/>
  <cp:contentType/>
  <cp:contentStatus/>
</cp:coreProperties>
</file>