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<sst xmlns="http://schemas.openxmlformats.org/spreadsheetml/2006/main" count="32" uniqueCount="32">
  <si>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</si>
  <si>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</si>
  <si>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</si>
  <si>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</si>
  <si>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</si>
  <si>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</si>
  <si>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</si>
  <si>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</si>
  <si>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</si>
  <si>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</si>
  <si>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</si>
  <si>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</si>
  <si>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</si>
  <si>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</si>
  <si>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</si>
  <si>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</si>
  <si>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</si>
  <si>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</si>
  <si>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</si>
  <si>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</si>
  <si>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</si>
  <si>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</si>
  <si>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</si>
  <si>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</si>
  <si>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</si>
  <si>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</si>
  <si>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</si>
  <si>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</si>
  <si>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895,00 - ремонт трубопровода ГВС (кв. 13 подвал).</t>
  </si>
  <si>
    <t>3048,00 - ремонт трубопровода канализации (ливневка чердак).                                                                     30969,00 - замена скамеек.                                                           15570,00 - замена счетчика ХВС (учел учета).</t>
  </si>
  <si>
    <t>2772,00 - ремонт трубопровода ГВС (розлив подвал).</t>
  </si>
  <si>
    <t>7367,00 - ремонт трубопровода канализации (кв. 6,112,113,129 стояк).                                                      6410,00 - ремонт трубопровода канализации (кв. 113, 129).                                                                         4712,00 - ремонт трубопровода ГВС (кв.137 стояк).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</si>
</sst>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6">
      <selection activeCell="G19" sqref="G19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2015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ул.Краснополянская д.3А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4858.7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619190.8699999999</v>
      </c>
    </row>
    <row r="11" spans="1:5" ht="15.75">
      <c r="A11" s="3">
        <v>1</v>
      </c>
      <c r="B11" s="10" t="s">
        <v>4</v>
      </c>
      <c r="C11" s="6">
        <f>VLOOKUP(A1,'[1]2021'!$A$1:$AH$101,5,0)</f>
        <v>9518.92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14011.15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14279.99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11838.45</v>
      </c>
      <c r="D14" s="6">
        <f>VLOOKUP(A1,'[1]2021'!$A$1:$AH$101,21,0)</f>
        <v>0</v>
      </c>
      <c r="E14" s="8"/>
    </row>
    <row r="15" spans="1:5" ht="31.5">
      <c r="A15" s="3">
        <v>5</v>
      </c>
      <c r="B15" s="10" t="s">
        <v>8</v>
      </c>
      <c r="C15" s="6">
        <f>VLOOKUP(A1,'[1]2021'!$A$1:$AH$101,9,0)</f>
        <v>12181.95</v>
      </c>
      <c r="D15" s="6">
        <f>VLOOKUP(A1,'[1]2021'!$A$1:$AH$101,22,0)</f>
        <v>895</v>
      </c>
      <c r="E15" s="8" t="s">
        <v>28</v>
      </c>
    </row>
    <row r="16" spans="1:5" ht="15.75">
      <c r="A16" s="3">
        <v>6</v>
      </c>
      <c r="B16" s="10" t="s">
        <v>9</v>
      </c>
      <c r="C16" s="6">
        <f>VLOOKUP(A1,'[1]2021'!$A$1:$AH$101,10,0)</f>
        <v>12944.74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12794.37</v>
      </c>
      <c r="D17" s="6">
        <f>VLOOKUP(A1,'[1]2021'!$A$1:$AH$101,24,0)</f>
        <v>0</v>
      </c>
      <c r="E17" s="8"/>
    </row>
    <row r="18" spans="1:5" ht="63">
      <c r="A18" s="3">
        <v>8</v>
      </c>
      <c r="B18" s="10" t="s">
        <v>11</v>
      </c>
      <c r="C18" s="6">
        <f>VLOOKUP(A1,'[1]2021'!$A$1:$AH$101,12,0)</f>
        <v>14157.32</v>
      </c>
      <c r="D18" s="6">
        <f>VLOOKUP(A1,'[1]2021'!$A$1:$AH$102,25,0)</f>
        <v>49587</v>
      </c>
      <c r="E18" s="8" t="s">
        <v>29</v>
      </c>
    </row>
    <row r="19" spans="1:5" ht="31.5">
      <c r="A19" s="3">
        <v>9</v>
      </c>
      <c r="B19" s="10" t="s">
        <v>12</v>
      </c>
      <c r="C19" s="6">
        <f>VLOOKUP(A1,'[1]2021'!$A$1:$AH$101,13,0)</f>
        <v>15438.31</v>
      </c>
      <c r="D19" s="6">
        <f>VLOOKUP(A1,'[1]2021'!$A$1:$AH$101,26,0)</f>
        <v>2772</v>
      </c>
      <c r="E19" s="8" t="s">
        <v>30</v>
      </c>
    </row>
    <row r="20" spans="1:5" ht="15.75">
      <c r="A20" s="3">
        <v>10</v>
      </c>
      <c r="B20" s="10" t="s">
        <v>13</v>
      </c>
      <c r="C20" s="6">
        <f>VLOOKUP(A1,'[1]2021'!$A$1:$AH$101,14,0)</f>
        <v>14246.17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12076.92</v>
      </c>
      <c r="D21" s="6">
        <f>VLOOKUP(A1,'[1]2021'!$A$1:$AH$101,28,0)</f>
        <v>0</v>
      </c>
      <c r="E21" s="8"/>
    </row>
    <row r="22" spans="1:5" ht="94.5">
      <c r="A22" s="3">
        <v>12</v>
      </c>
      <c r="B22" s="10" t="s">
        <v>15</v>
      </c>
      <c r="C22" s="6">
        <f>VLOOKUP(A1,'[1]2021'!$A$1:$AH$101,16,0)</f>
        <v>15960.62</v>
      </c>
      <c r="D22" s="6">
        <f>VLOOKUP(A1,'[1]2021'!$A$1:$AH$101,29,0)</f>
        <v>18489</v>
      </c>
      <c r="E22" s="8" t="s">
        <v>31</v>
      </c>
    </row>
    <row r="23" spans="1:5" ht="15.75">
      <c r="A23" s="24" t="s">
        <v>16</v>
      </c>
      <c r="B23" s="25"/>
      <c r="C23" s="7">
        <f>SUM(C11:C22)</f>
        <v>159448.91</v>
      </c>
      <c r="D23" s="7">
        <f>SUM(D11:D22)</f>
        <v>71743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706896.7799999999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2022-02-09T13:06:51Z</dcterms:modified>
  <cp:category/>
  <cp:version/>
  <cp:contentType/>
  <cp:contentStatus/>
</cp:coreProperties>
</file>