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<sst xmlns="http://schemas.openxmlformats.org/spreadsheetml/2006/main" count="30" uniqueCount="30">
  <si>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</si>
  <si>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</si>
  <si>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</si>
  <si>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</si>
  <si>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</si>
  <si>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</si>
  <si>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</si>
  <si>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</si>
  <si>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</si>
  <si>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</si>
  <si>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</si>
  <si>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</si>
  <si>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</si>
  <si>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</si>
  <si>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</si>
  <si>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</si>
  <si>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</si>
  <si>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</si>
  <si>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</si>
  <si>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</si>
  <si>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</si>
  <si>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</si>
  <si>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</si>
  <si>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</si>
  <si>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</si>
  <si>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</si>
  <si>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</si>
  <si>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5750,00 - ремонт тепловычислителя количества теплоты.</t>
  </si>
  <si>
    <t>8471,00 - ремонт трубопровода ХВС (стояк кв. 3, 6).</t>
  </si>
  <si>
    <t>2215,20 - дезинсекция.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</si>
</sst>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D23" sqref="D2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2049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ул.Обоянская д.17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4375.21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12119.3317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273495.7800000001</v>
      </c>
    </row>
    <row r="12" spans="1:5" ht="15.75">
      <c r="A12" s="3">
        <v>1</v>
      </c>
      <c r="B12" s="12" t="s">
        <v>4</v>
      </c>
      <c r="C12" s="8">
        <f>VLOOKUP(A1,'[2]2020'!$A$1:$AH$101,5,0)</f>
        <v>9550.17</v>
      </c>
      <c r="D12" s="8">
        <f>VLOOKUP(A1,'[2]2020'!$A$1:$AH$101,18,0)</f>
        <v>0</v>
      </c>
      <c r="E12" s="10"/>
    </row>
    <row r="13" spans="1:5" ht="13.5" customHeight="1">
      <c r="A13" s="3">
        <v>2</v>
      </c>
      <c r="B13" s="12" t="s">
        <v>5</v>
      </c>
      <c r="C13" s="8">
        <f>VLOOKUP(A1,'[2]2020'!$A$1:$AH$101,6,0)</f>
        <v>12192.48</v>
      </c>
      <c r="D13" s="8">
        <f>VLOOKUP(A1,'[2]2020'!$A$1:$AH$101,19,0)</f>
        <v>0</v>
      </c>
      <c r="E13" s="10"/>
    </row>
    <row r="14" spans="1:5" ht="13.5" customHeight="1">
      <c r="A14" s="3">
        <v>3</v>
      </c>
      <c r="B14" s="12" t="s">
        <v>6</v>
      </c>
      <c r="C14" s="8">
        <f>VLOOKUP(A1,'[2]2020'!$A$1:$AH$101,7,0)</f>
        <v>10883.02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13199.1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13953.57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9780.800000000001</v>
      </c>
      <c r="D17" s="8">
        <f>VLOOKUP(A1,'[2]2020'!$A$1:$AH$101,23,0)</f>
        <v>0</v>
      </c>
      <c r="E17" s="10"/>
    </row>
    <row r="18" spans="1:5" ht="31.5">
      <c r="A18" s="3">
        <v>7</v>
      </c>
      <c r="B18" s="12" t="s">
        <v>10</v>
      </c>
      <c r="C18" s="8">
        <f>VLOOKUP(A1,'[2]2020'!$A$1:$AH$101,11,0)</f>
        <v>11506.27</v>
      </c>
      <c r="D18" s="8">
        <f>VLOOKUP(A1,'[2]2020'!$A$1:$AH$101,24,0)</f>
        <v>5750</v>
      </c>
      <c r="E18" s="10" t="s">
        <v>27</v>
      </c>
    </row>
    <row r="19" spans="1:5" ht="31.5">
      <c r="A19" s="3">
        <v>8</v>
      </c>
      <c r="B19" s="12" t="s">
        <v>11</v>
      </c>
      <c r="C19" s="8">
        <f>VLOOKUP(A1,'[2]2020'!$A$1:$AH$101,12,0)</f>
        <v>10224.800000000001</v>
      </c>
      <c r="D19" s="8">
        <f>VLOOKUP(A1,'[2]2020'!$A$1:$AH$102,25,0)</f>
        <v>8471</v>
      </c>
      <c r="E19" s="10" t="s">
        <v>28</v>
      </c>
    </row>
    <row r="20" spans="1:5" ht="15.75">
      <c r="A20" s="3">
        <v>9</v>
      </c>
      <c r="B20" s="4" t="s">
        <v>12</v>
      </c>
      <c r="C20" s="8">
        <f>VLOOKUP(A1,'[2]2020'!$A$1:$AH$101,13,0)</f>
        <v>10798.74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12757.89</v>
      </c>
      <c r="D21" s="8">
        <f>VLOOKUP(A1,'[2]2020'!$A$1:$AH$101,27,0)</f>
        <v>2215.2</v>
      </c>
      <c r="E21" s="10" t="s">
        <v>29</v>
      </c>
    </row>
    <row r="22" spans="1:5" ht="16.5" customHeight="1">
      <c r="A22" s="3">
        <v>11</v>
      </c>
      <c r="B22" s="12" t="s">
        <v>14</v>
      </c>
      <c r="C22" s="8">
        <f>VLOOKUP(A1,'[2]2020'!$A$1:$AH$101,15,0)</f>
        <v>10404.29</v>
      </c>
      <c r="D22" s="8">
        <f>VLOOKUP(A1,'[2]2020'!$A$1:$AH$101,28,0)</f>
        <v>0</v>
      </c>
      <c r="E22" s="10"/>
    </row>
    <row r="23" spans="1:5" ht="15" customHeight="1">
      <c r="A23" s="3">
        <v>12</v>
      </c>
      <c r="B23" s="12" t="s">
        <v>15</v>
      </c>
      <c r="C23" s="8">
        <f>VLOOKUP(A1,'[2]2020'!$A$1:$AH$101,16,0)</f>
        <v>14370.16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139621.29</v>
      </c>
      <c r="D24" s="9">
        <f>SUM(D12:D23)</f>
        <v>16436.2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396680.87000000005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2021-02-26T08:32:04Z</dcterms:modified>
  <cp:category/>
  <cp:version/>
  <cp:contentType/>
  <cp:contentStatus/>
</cp:coreProperties>
</file>