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<sst xmlns="http://schemas.openxmlformats.org/spreadsheetml/2006/main" count="30" uniqueCount="30">
  <si>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</si>
  <si>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</si>
  <si>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</si>
  <si>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</si>
  <si>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</si>
  <si>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</si>
  <si>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</si>
  <si>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</si>
  <si>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</si>
  <si>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</si>
  <si>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</si>
  <si>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</si>
  <si>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</si>
  <si>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</si>
  <si>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</si>
  <si>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</si>
  <si>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</si>
  <si>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</si>
  <si>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</si>
  <si>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</si>
  <si>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</si>
  <si>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</si>
  <si>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</si>
  <si>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</si>
  <si>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</si>
  <si>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828,00 - замена пробки к отопительному прибору в МОП и запорной арматуры в системе отопления.</t>
  </si>
  <si>
    <t>4542,00 - замена задвижки в тепловом узле.</t>
  </si>
  <si>
    <t>1944,00 - замена кранов и манометров на тепловом узле.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</si>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</sst>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2135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29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tr">
        <f>VLOOKUP(A1,'[1]2019'!$A$1:$AH$102,2,0)</f>
        <v>ул.Черняховского д.6А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580.2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1607.1540000000002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28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VLOOKUP(A1,'[1]2019'!$A$1:$AH$101,4,0)</f>
        <v>46196.92</v>
      </c>
    </row>
    <row r="12" spans="1:5" ht="15.75">
      <c r="A12" s="3">
        <v>1</v>
      </c>
      <c r="B12" s="12" t="s">
        <v>4</v>
      </c>
      <c r="C12" s="8">
        <f>VLOOKUP(A1,'[1]2019'!$A$1:$AH$101,5,0)</f>
        <v>1206.09</v>
      </c>
      <c r="D12" s="8">
        <f>VLOOKUP(A1,'[1]2019'!$A$1:$AH$101,19,0)</f>
        <v>0</v>
      </c>
      <c r="E12" s="10"/>
    </row>
    <row r="13" spans="1:5" ht="48.75" customHeight="1">
      <c r="A13" s="3">
        <v>2</v>
      </c>
      <c r="B13" s="12" t="s">
        <v>5</v>
      </c>
      <c r="C13" s="8">
        <f>VLOOKUP(A1,'[1]2019'!$A$1:$AH$101,6,0)</f>
        <v>612.75</v>
      </c>
      <c r="D13" s="8">
        <f>VLOOKUP(A1,'[1]2019'!$A$1:$AH$101,20,0)</f>
        <v>828</v>
      </c>
      <c r="E13" s="10" t="s">
        <v>25</v>
      </c>
    </row>
    <row r="14" spans="1:5" ht="15.75" customHeight="1">
      <c r="A14" s="3">
        <v>3</v>
      </c>
      <c r="B14" s="12" t="s">
        <v>6</v>
      </c>
      <c r="C14" s="8">
        <f>VLOOKUP(A1,'[1]2019'!$A$1:$AH$101,7,0)</f>
        <v>554.86</v>
      </c>
      <c r="D14" s="8">
        <f>VLOOKUP(A1,'[1]2019'!$A$1:$AH$101,21,0)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VLOOKUP(A1,'[1]2019'!$A$1:$AH$101,8,0)</f>
        <v>2077.91</v>
      </c>
      <c r="D15" s="8">
        <f>VLOOKUP(A1,'[1]2019'!$A$1:$AH$101,22,0)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VLOOKUP(A1,'[1]2019'!$A$1:$AH$101,9,0)</f>
        <v>606.21</v>
      </c>
      <c r="D16" s="8">
        <f>VLOOKUP(A1,'[1]2019'!$A$1:$AH$101,23,0)</f>
        <v>0</v>
      </c>
      <c r="E16" s="10"/>
    </row>
    <row r="17" spans="1:5" ht="31.5">
      <c r="A17" s="3">
        <v>6</v>
      </c>
      <c r="B17" s="12" t="s">
        <v>9</v>
      </c>
      <c r="C17" s="8">
        <f>VLOOKUP(A1,'[1]2019'!$A$1:$AH$101,10,0)</f>
        <v>428.23</v>
      </c>
      <c r="D17" s="8">
        <f>VLOOKUP(A1,'[1]2019'!$A$1:$AH$101,24,0)</f>
        <v>4542</v>
      </c>
      <c r="E17" s="10" t="s">
        <v>26</v>
      </c>
    </row>
    <row r="18" spans="1:5" ht="15.75">
      <c r="A18" s="3">
        <v>7</v>
      </c>
      <c r="B18" s="4" t="s">
        <v>10</v>
      </c>
      <c r="C18" s="8">
        <f>VLOOKUP(A1,'[1]2019'!$A$1:$AH$101,11,0)</f>
        <v>492.23</v>
      </c>
      <c r="D18" s="8">
        <f>VLOOKUP(A1,'[1]2019'!$A$1:$AH$101,25,0)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VLOOKUP(A1,'[1]2019'!$A$1:$AH$101,12,0)</f>
        <v>1022.4200000000001</v>
      </c>
      <c r="D19" s="8">
        <f>VLOOKUP(A1,'[1]2019'!$A$1:$AH$102,26,0)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VLOOKUP(A1,'[1]2019'!$A$1:$AH$101,13,0)</f>
        <v>615.44</v>
      </c>
      <c r="D20" s="8">
        <f>VLOOKUP(A1,'[1]2019'!$A$1:$AH$101,27,0)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VLOOKUP(A1,'[1]2019'!$A$1:$AH$101,14,0)</f>
        <v>1846.8500000000001</v>
      </c>
      <c r="D21" s="8">
        <f>VLOOKUP(A1,'[1]2019'!$A$1:$AH$101,28,0)</f>
        <v>0</v>
      </c>
      <c r="E21" s="10"/>
    </row>
    <row r="22" spans="1:5" ht="31.5">
      <c r="A22" s="3">
        <v>11</v>
      </c>
      <c r="B22" s="12" t="s">
        <v>14</v>
      </c>
      <c r="C22" s="8">
        <f>VLOOKUP(A1,'[1]2019'!$A$1:$AH$101,15,0)</f>
        <v>875.14</v>
      </c>
      <c r="D22" s="8">
        <f>VLOOKUP(A1,'[1]2019'!$A$1:$AH$101,29,0)</f>
        <v>1944</v>
      </c>
      <c r="E22" s="10" t="s">
        <v>27</v>
      </c>
    </row>
    <row r="23" spans="1:5" ht="16.5" customHeight="1">
      <c r="A23" s="3">
        <v>12</v>
      </c>
      <c r="B23" s="12" t="s">
        <v>15</v>
      </c>
      <c r="C23" s="8">
        <f>VLOOKUP(A1,'[1]2019'!$A$1:$AH$101,16,0)</f>
        <v>737.12</v>
      </c>
      <c r="D23" s="8">
        <f>VLOOKUP(A1,'[1]2019'!$A$1:$AH$101,30,0)</f>
        <v>0</v>
      </c>
      <c r="E23" s="10"/>
    </row>
    <row r="24" spans="1:5" ht="15.75">
      <c r="A24" s="29" t="s">
        <v>16</v>
      </c>
      <c r="B24" s="30"/>
      <c r="C24" s="9">
        <f>SUM(C12:C23)</f>
        <v>11075.25</v>
      </c>
      <c r="D24" s="9">
        <f>SUM(D12:D23)</f>
        <v>7314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49958.17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2020-03-19T07:01:49Z</dcterms:modified>
  <cp:category/>
  <cp:version/>
  <cp:contentType/>
  <cp:contentStatus/>
</cp:coreProperties>
</file>