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<sst xmlns="http://schemas.openxmlformats.org/spreadsheetml/2006/main" count="33" uniqueCount="33">
  <si>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</si>
  <si>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</si>
  <si>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</si>
  <si>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</si>
  <si>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</si>
  <si>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</si>
  <si>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</si>
  <si>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</si>
  <si>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</si>
  <si>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</si>
  <si>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</si>
  <si>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</si>
  <si>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</si>
  <si>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</si>
  <si>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</si>
  <si>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</si>
  <si>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</si>
  <si>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</si>
  <si>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</si>
  <si>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</si>
  <si>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</si>
  <si>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</si>
  <si>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</si>
  <si>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</si>
  <si>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</si>
  <si>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Магистральный проезд, д. 22А</t>
  </si>
  <si>
    <t>371,00 - прочистка вентканалов в кв. 30.     1087,00 - прочистка вентканалов в кв. 15, 30, 74.</t>
  </si>
  <si>
    <t>20466,00 - валка деревьев (2 клена ф80 и ф35).</t>
  </si>
  <si>
    <t>645,00 - ремонт трубопровода в подвале.      6600,00 - дезинсекция блох.</t>
  </si>
  <si>
    <t>2120,00 - замена крана ГВС (на сброс) в подвале.</t>
  </si>
  <si>
    <t>520,00 - замена крана на сброс на трубопроводе ГВС (5 подъезд).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</si>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</sst>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9158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32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">
        <v>25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VLOOKUP(A1,'[1]ТР 2018'!$A$1:$AH$101,3,0)</f>
        <v>4076.8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11292.736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31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VLOOKUP(A1,'[2]2019'!$A$1:$AH$101,4,0)</f>
        <v>88508.57</v>
      </c>
    </row>
    <row r="12" spans="1:5" ht="15.75">
      <c r="A12" s="3">
        <v>1</v>
      </c>
      <c r="B12" s="12" t="s">
        <v>4</v>
      </c>
      <c r="C12" s="8">
        <f>VLOOKUP(A1,'[2]2019'!$A$1:$AH$101,5,0)</f>
        <v>9131.03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9185.52</v>
      </c>
      <c r="D13" s="8">
        <f>VLOOKUP(A1,'[2]2019'!$A$1:$AH$101,20,0)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VLOOKUP(A1,'[2]2019'!$A$1:$AH$101,7,0)</f>
        <v>10395.25</v>
      </c>
      <c r="D14" s="8">
        <f>VLOOKUP(A1,'[2]2019'!$A$1:$AH$101,21,0)</f>
        <v>0</v>
      </c>
      <c r="E14" s="10"/>
    </row>
    <row r="15" spans="1:5" ht="47.25">
      <c r="A15" s="3">
        <v>4</v>
      </c>
      <c r="B15" s="12" t="s">
        <v>7</v>
      </c>
      <c r="C15" s="8">
        <f>VLOOKUP(A1,'[2]2019'!$A$1:$AH$101,8,0)</f>
        <v>10055</v>
      </c>
      <c r="D15" s="8">
        <f>VLOOKUP(A1,'[2]2019'!$A$1:$AH$101,22,0)</f>
        <v>1458</v>
      </c>
      <c r="E15" s="10" t="s">
        <v>26</v>
      </c>
    </row>
    <row r="16" spans="1:5" ht="15.75">
      <c r="A16" s="3">
        <v>5</v>
      </c>
      <c r="B16" s="12" t="s">
        <v>8</v>
      </c>
      <c r="C16" s="8">
        <f>VLOOKUP(A1,'[2]2019'!$A$1:$AH$101,9,0)</f>
        <v>9876.26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9654.28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10814.07</v>
      </c>
      <c r="D18" s="8">
        <f>VLOOKUP(A1,'[2]2019'!$A$1:$AH$101,25,0)</f>
        <v>0</v>
      </c>
      <c r="E18" s="10"/>
    </row>
    <row r="19" spans="1:5" ht="31.5">
      <c r="A19" s="3">
        <v>8</v>
      </c>
      <c r="B19" s="12" t="s">
        <v>11</v>
      </c>
      <c r="C19" s="8">
        <f>VLOOKUP(A1,'[2]2019'!$A$1:$AH$101,12,0)</f>
        <v>9875.54</v>
      </c>
      <c r="D19" s="8">
        <f>VLOOKUP(A1,'[2]2019'!$A$1:$AH$102,26,0)</f>
        <v>7245</v>
      </c>
      <c r="E19" s="10" t="s">
        <v>28</v>
      </c>
    </row>
    <row r="20" spans="1:5" ht="31.5">
      <c r="A20" s="3">
        <v>9</v>
      </c>
      <c r="B20" s="12" t="s">
        <v>12</v>
      </c>
      <c r="C20" s="8">
        <f>VLOOKUP(A1,'[2]2019'!$A$1:$AH$101,13,0)</f>
        <v>10070.98</v>
      </c>
      <c r="D20" s="8">
        <f>VLOOKUP(A1,'[2]2019'!$A$1:$AH$101,27,0)</f>
        <v>20466</v>
      </c>
      <c r="E20" s="10" t="s">
        <v>27</v>
      </c>
    </row>
    <row r="21" spans="1:5" ht="31.5">
      <c r="A21" s="3">
        <v>10</v>
      </c>
      <c r="B21" s="12" t="s">
        <v>13</v>
      </c>
      <c r="C21" s="8">
        <f>VLOOKUP(A1,'[2]2019'!$A$1:$AH$101,14,0)</f>
        <v>9804.96</v>
      </c>
      <c r="D21" s="8">
        <f>VLOOKUP(A1,'[2]2019'!$A$1:$AH$101,28,0)</f>
        <v>2120</v>
      </c>
      <c r="E21" s="10" t="s">
        <v>29</v>
      </c>
    </row>
    <row r="22" spans="1:5" ht="15.75">
      <c r="A22" s="3">
        <v>11</v>
      </c>
      <c r="B22" s="12" t="s">
        <v>14</v>
      </c>
      <c r="C22" s="8">
        <f>VLOOKUP(A1,'[2]2019'!$A$1:$AH$101,15,0)</f>
        <v>10844.06</v>
      </c>
      <c r="D22" s="8">
        <f>VLOOKUP(A1,'[2]2019'!$A$1:$AH$101,29,0)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VLOOKUP(A1,'[2]2019'!$A$1:$AH$101,16,0)</f>
        <v>13446.45</v>
      </c>
      <c r="D23" s="8">
        <f>VLOOKUP(A1,'[2]2019'!$A$1:$AH$101,30,0)</f>
        <v>520</v>
      </c>
      <c r="E23" s="10" t="s">
        <v>30</v>
      </c>
    </row>
    <row r="24" spans="1:5" ht="15.75">
      <c r="A24" s="29" t="s">
        <v>16</v>
      </c>
      <c r="B24" s="30"/>
      <c r="C24" s="9">
        <f>SUM(C12:C23)</f>
        <v>123153.40000000001</v>
      </c>
      <c r="D24" s="9">
        <f>SUM(D12:D23)</f>
        <v>31809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179852.97000000003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2020-03-19T06:22:43Z</dcterms:modified>
  <cp:category/>
  <cp:version/>
  <cp:contentType/>
  <cp:contentStatus/>
</cp:coreProperties>
</file>