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<sst xmlns="http://schemas.openxmlformats.org/spreadsheetml/2006/main" count="33" uniqueCount="33">
  <si>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</si>
  <si>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</si>
  <si>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</si>
  <si>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</si>
  <si>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</si>
  <si>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</si>
  <si>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</si>
  <si>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</si>
  <si>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</si>
  <si>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</si>
  <si>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</si>
  <si>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</si>
  <si>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</si>
  <si>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</si>
  <si>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</si>
  <si>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</si>
  <si>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</si>
  <si>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</si>
  <si>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</si>
  <si>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</si>
  <si>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</si>
  <si>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</si>
  <si>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</si>
  <si>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</si>
  <si>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</si>
  <si>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27191,00 - ремонт кровли кв. 114, 117.</t>
  </si>
  <si>
    <t>2114,00 - ремонт трубопровода канализации кв. 118.</t>
  </si>
  <si>
    <t>853,00 - ремонт трубопровода ГВС.</t>
  </si>
  <si>
    <t>17264,00 - ремонт кровли над кв. 57, 58.                  71200,00 - замена окон ПВХ в МОП.</t>
  </si>
  <si>
    <t>4408,00 - замена трубопровода канализации в подвале 1ого подъезда.          25810,00 - подготовка проектной документации на узел учета тепла.</t>
  </si>
  <si>
    <t>6000,00 - заключение о техническом состоянии здания.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</si>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</sst>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1999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32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ПРОЕЗД Магистральный 18 д.31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3277.84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9079.6168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31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488266.9000000001</v>
      </c>
    </row>
    <row r="12" spans="1:5" ht="63">
      <c r="A12" s="3">
        <v>1</v>
      </c>
      <c r="B12" s="12" t="s">
        <v>4</v>
      </c>
      <c r="C12" s="8">
        <f>VLOOKUP(A1,'[3]2019'!$A$1:$AH$101,5,0)</f>
        <v>7808.23</v>
      </c>
      <c r="D12" s="8">
        <f>VLOOKUP(A1,'[3]2019'!$A$1:$AH$101,19,0)</f>
        <v>30218</v>
      </c>
      <c r="E12" s="10" t="s">
        <v>29</v>
      </c>
    </row>
    <row r="13" spans="1:5" ht="17.25" customHeight="1">
      <c r="A13" s="3">
        <v>2</v>
      </c>
      <c r="B13" s="12" t="s">
        <v>5</v>
      </c>
      <c r="C13" s="8">
        <f>VLOOKUP(A1,'[3]2019'!$A$1:$AH$101,6,0)</f>
        <v>8121.7</v>
      </c>
      <c r="D13" s="8">
        <f>VLOOKUP(A1,'[3]2019'!$A$1:$AH$101,20,0)</f>
        <v>27191</v>
      </c>
      <c r="E13" s="10" t="s">
        <v>25</v>
      </c>
    </row>
    <row r="14" spans="1:5" ht="32.25" customHeight="1">
      <c r="A14" s="3">
        <v>3</v>
      </c>
      <c r="B14" s="12" t="s">
        <v>6</v>
      </c>
      <c r="C14" s="8">
        <f>VLOOKUP(A1,'[3]2019'!$A$1:$AH$101,7,0)</f>
        <v>8664.02</v>
      </c>
      <c r="D14" s="8">
        <f>VLOOKUP(A1,'[3]2019'!$A$1:$AH$101,21,0)</f>
        <v>2114</v>
      </c>
      <c r="E14" s="10" t="s">
        <v>26</v>
      </c>
    </row>
    <row r="15" spans="1:5" ht="31.5">
      <c r="A15" s="3">
        <v>4</v>
      </c>
      <c r="B15" s="12" t="s">
        <v>7</v>
      </c>
      <c r="C15" s="8">
        <f>VLOOKUP(A1,'[3]2019'!$A$1:$AH$101,8,0)</f>
        <v>7605.82</v>
      </c>
      <c r="D15" s="8">
        <f>VLOOKUP(A1,'[3]2019'!$A$1:$AH$101,22,0)</f>
        <v>6000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VLOOKUP(A1,'[3]2019'!$A$1:$AH$101,9,0)</f>
        <v>7422.82</v>
      </c>
      <c r="D16" s="8">
        <f>VLOOKUP(A1,'[3]2019'!$A$1:$AH$101,23,0)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VLOOKUP(A1,'[3]2019'!$A$1:$AH$101,10,0)</f>
        <v>6707.92</v>
      </c>
      <c r="D17" s="8">
        <f>VLOOKUP(A1,'[3]2019'!$A$1:$AH$101,24,0)</f>
        <v>853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VLOOKUP(A1,'[3]2019'!$A$1:$AH$101,11,0)</f>
        <v>7810.5</v>
      </c>
      <c r="D18" s="8">
        <f>VLOOKUP(A1,'[3]2019'!$A$1:$AH$101,25,0)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VLOOKUP(A1,'[3]2019'!$A$1:$AH$101,12,0)</f>
        <v>6992.53</v>
      </c>
      <c r="D19" s="8">
        <f>VLOOKUP(A1,'[3]2019'!$A$1:$AH$102,26,0)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VLOOKUP(A1,'[3]2019'!$A$1:$AH$101,13,0)</f>
        <v>7629.71</v>
      </c>
      <c r="D20" s="8">
        <f>VLOOKUP(A1,'[3]2019'!$A$1:$AH$101,27,0)</f>
        <v>0</v>
      </c>
      <c r="E20" s="10"/>
    </row>
    <row r="21" spans="1:5" ht="31.5">
      <c r="A21" s="3">
        <v>10</v>
      </c>
      <c r="B21" s="12" t="s">
        <v>13</v>
      </c>
      <c r="C21" s="8">
        <f>VLOOKUP(A1,'[3]2019'!$A$1:$AH$101,14,0)</f>
        <v>7388.59</v>
      </c>
      <c r="D21" s="8">
        <f>VLOOKUP(A1,'[3]2019'!$A$1:$AH$101,28,0)</f>
        <v>88464</v>
      </c>
      <c r="E21" s="10" t="s">
        <v>28</v>
      </c>
    </row>
    <row r="22" spans="1:5" ht="15.75">
      <c r="A22" s="3">
        <v>11</v>
      </c>
      <c r="B22" s="12" t="s">
        <v>14</v>
      </c>
      <c r="C22" s="8">
        <f>VLOOKUP(A1,'[3]2019'!$A$1:$AH$101,15,0)</f>
        <v>7348.35</v>
      </c>
      <c r="D22" s="8">
        <f>VLOOKUP(A1,'[3]2019'!$A$1:$AH$101,29,0)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VLOOKUP(A1,'[3]2019'!$A$1:$AH$101,16,0)</f>
        <v>10220.3</v>
      </c>
      <c r="D23" s="8">
        <f>VLOOKUP(A1,'[3]2019'!$A$1:$AH$101,30,0)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93720.49</v>
      </c>
      <c r="D24" s="9">
        <f>SUM(D12:D23)</f>
        <v>154840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427147.39000000013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2020-03-19T06:18:49Z</dcterms:modified>
  <cp:category/>
  <cp:version/>
  <cp:contentType/>
  <cp:contentStatus/>
</cp:coreProperties>
</file>