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<sst xmlns="http://schemas.openxmlformats.org/spreadsheetml/2006/main" count="28" uniqueCount="28">
  <si>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</si>
  <si>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</si>
  <si>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</si>
  <si>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</si>
  <si>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</si>
  <si>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</si>
  <si>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</si>
  <si>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</si>
  <si>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</si>
  <si>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</si>
  <si>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</si>
  <si>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</si>
  <si>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</si>
  <si>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</si>
  <si>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</si>
  <si>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</si>
  <si>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</si>
  <si>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</si>
  <si>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</si>
  <si>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</si>
  <si>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</si>
  <si>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</si>
  <si>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</si>
  <si>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</si>
  <si>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</si>
  <si>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</si>
  <si>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</si>
  <si>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Перерасчет по дополнительным начислениям за выкачку выгребной ямы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</si>
</sst>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2" fontId="44" fillId="0" borderId="0" xfId="0" applyNumberFormat="1" applyFont="1" applyBorder="1" applyAlignment="1">
      <alignment horizontal="left" wrapText="1"/>
    </xf>
    <xf numFmtId="0" fontId="46" fillId="0" borderId="0" xfId="0" applyFont="1" applyAlignment="1">
      <alignment/>
    </xf>
    <xf numFmtId="2" fontId="45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4" fillId="0" borderId="0" xfId="0" applyNumberFormat="1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2" fontId="44" fillId="0" borderId="10" xfId="0" applyNumberFormat="1" applyFont="1" applyBorder="1" applyAlignment="1">
      <alignment horizontal="left"/>
    </xf>
    <xf numFmtId="2" fontId="44" fillId="0" borderId="11" xfId="0" applyNumberFormat="1" applyFont="1" applyBorder="1" applyAlignment="1">
      <alignment horizontal="left"/>
    </xf>
    <xf numFmtId="2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5" fillId="0" borderId="0" xfId="0" applyFont="1" applyBorder="1" applyAlignment="1">
      <alignment horizontal="left" wrapText="1"/>
    </xf>
    <xf numFmtId="0" fontId="44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5">
      <selection activeCell="E27" sqref="E27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9156</v>
      </c>
      <c r="B1" s="19"/>
      <c r="C1" s="19"/>
      <c r="D1" s="19"/>
      <c r="E1" s="19"/>
    </row>
    <row r="2" spans="1:5" ht="24.75" customHeight="1">
      <c r="A2" s="21" t="s">
        <v>21</v>
      </c>
      <c r="B2" s="21"/>
      <c r="C2" s="21"/>
      <c r="D2" s="21"/>
      <c r="E2" s="21"/>
    </row>
    <row r="3" spans="1:5" ht="41.25" customHeight="1">
      <c r="A3" s="22" t="s">
        <v>25</v>
      </c>
      <c r="B3" s="23"/>
      <c r="C3" s="23"/>
      <c r="D3" s="23"/>
      <c r="E3" s="23"/>
    </row>
    <row r="4" spans="1:5" ht="15" customHeight="1">
      <c r="A4" s="24" t="s">
        <v>26</v>
      </c>
      <c r="B4" s="25"/>
      <c r="C4" s="25"/>
      <c r="D4" s="25"/>
      <c r="E4" s="25"/>
    </row>
    <row r="5" spans="1:5" ht="30.75" customHeight="1">
      <c r="A5" s="20" t="str">
        <f>VLOOKUP(A1,'[1]ТР 2018'!$A$1:$AH$101,2,0)</f>
        <v>Строительный проезд д.3Б</v>
      </c>
      <c r="B5" s="20"/>
      <c r="C5" s="20"/>
      <c r="D5" s="20"/>
      <c r="E5" s="20"/>
    </row>
    <row r="6" spans="1:5" ht="15.75" customHeight="1">
      <c r="A6" s="31" t="s">
        <v>17</v>
      </c>
      <c r="B6" s="31"/>
      <c r="C6" s="31"/>
      <c r="D6" s="31"/>
      <c r="E6" s="5">
        <f>VLOOKUP(A1,'[1]ТР 2018'!$A$1:$AH$101,3,0)</f>
        <v>74.2</v>
      </c>
    </row>
    <row r="7" spans="1:5" ht="15" customHeight="1">
      <c r="A7" s="31" t="s">
        <v>18</v>
      </c>
      <c r="B7" s="31"/>
      <c r="C7" s="31"/>
      <c r="D7" s="31"/>
      <c r="E7" s="5">
        <v>2.77</v>
      </c>
    </row>
    <row r="8" spans="1:5" ht="33" customHeight="1">
      <c r="A8" s="31" t="s">
        <v>19</v>
      </c>
      <c r="B8" s="31"/>
      <c r="C8" s="31"/>
      <c r="D8" s="31"/>
      <c r="E8" s="14">
        <f>E7*E6</f>
        <v>205.53400000000002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9" t="s">
        <v>20</v>
      </c>
      <c r="B11" s="30"/>
      <c r="C11" s="30"/>
      <c r="D11" s="30"/>
      <c r="E11" s="17">
        <f>VLOOKUP(A1,'[1]ТР 2018'!$A$1:$AH$101,4,0)</f>
        <v>0</v>
      </c>
    </row>
    <row r="12" spans="1:5" ht="15.75">
      <c r="A12" s="3">
        <v>1</v>
      </c>
      <c r="B12" s="11" t="s">
        <v>4</v>
      </c>
      <c r="C12" s="7">
        <f>VLOOKUP(A1,'[1]ТР 2018'!$A$1:$AH$101,5,0)</f>
        <v>0</v>
      </c>
      <c r="D12" s="7">
        <f>VLOOKUP(A1,'[1]ТР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VLOOKUP(A1,'[1]ТР 2018'!$A$1:$AH$101,6,0)</f>
        <v>0</v>
      </c>
      <c r="D13" s="7">
        <f>VLOOKUP(A1,'[1]ТР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VLOOKUP(A1,'[1]ТР 2018'!$A$1:$AH$101,7,0)</f>
        <v>300.82</v>
      </c>
      <c r="D14" s="7">
        <f>VLOOKUP(A1,'[1]ТР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VLOOKUP(A1,'[1]ТР 2018'!$A$1:$AH$101,8,0)</f>
        <v>100.27</v>
      </c>
      <c r="D15" s="7">
        <f>VLOOKUP(A1,'[1]ТР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VLOOKUP(A1,'[1]ТР 2018'!$A$1:$AH$101,9,0)</f>
        <v>100.27</v>
      </c>
      <c r="D16" s="7">
        <f>VLOOKUP(A1,'[1]ТР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VLOOKUP(A1,'[1]ТР 2018'!$A$1:$AH$101,10,0)</f>
        <v>0</v>
      </c>
      <c r="D17" s="7">
        <f>VLOOKUP(A1,'[1]ТР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VLOOKUP(A1,'[1]ТР 2018'!$A$1:$AH$101,11,0)</f>
        <v>741.9</v>
      </c>
      <c r="D18" s="7">
        <f>VLOOKUP(A1,'[1]ТР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VLOOKUP(A1,'[1]ТР 2018'!$A$1:$AH$101,12,0)</f>
        <v>0</v>
      </c>
      <c r="D19" s="7">
        <f>VLOOKUP(A1,'[1]ТР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VLOOKUP(A1,'[1]ТР 2018'!$A$1:$AH$101,13,0)</f>
        <v>18.1</v>
      </c>
      <c r="D20" s="7">
        <f>VLOOKUP(A1,'[1]ТР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VLOOKUP(A1,'[1]ТР 2018'!$A$1:$AH$101,14,0)</f>
        <v>47.96</v>
      </c>
      <c r="D21" s="7">
        <f>VLOOKUP(A1,'[1]ТР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VLOOKUP(A1,'[1]ТР 2018'!$A$1:$AH$101,15,0)</f>
        <v>18.1</v>
      </c>
      <c r="D22" s="7">
        <f>VLOOKUP(A1,'[1]ТР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VLOOKUP(A1,'[1]ТР 2018'!$A$1:$AH$101,16,0)</f>
        <v>18.1</v>
      </c>
      <c r="D23" s="7">
        <f>VLOOKUP(A1,'[1]ТР 2018'!$A$1:$AH$101,30,0)</f>
        <v>0</v>
      </c>
      <c r="E23" s="9"/>
    </row>
    <row r="24" spans="1:5" ht="48.75" customHeight="1">
      <c r="A24" s="27" t="s">
        <v>27</v>
      </c>
      <c r="B24" s="28"/>
      <c r="C24" s="18">
        <v>-530.58</v>
      </c>
      <c r="D24" s="7"/>
      <c r="E24" s="9"/>
    </row>
    <row r="25" spans="1:5" ht="15.75">
      <c r="A25" s="32" t="s">
        <v>16</v>
      </c>
      <c r="B25" s="33"/>
      <c r="C25" s="8">
        <f>SUM(C12:C24)</f>
        <v>814.9399999999997</v>
      </c>
      <c r="D25" s="8">
        <f>SUM(D12:D23)</f>
        <v>0</v>
      </c>
      <c r="E25" s="10"/>
    </row>
    <row r="26" spans="1:5" ht="15.75">
      <c r="A26" s="29" t="s">
        <v>23</v>
      </c>
      <c r="B26" s="30"/>
      <c r="C26" s="30"/>
      <c r="D26" s="30"/>
      <c r="E26" s="16">
        <f>E11+C25-D25</f>
        <v>814.9399999999997</v>
      </c>
    </row>
    <row r="30" spans="1:5" ht="18.75">
      <c r="A30" s="26" t="s">
        <v>22</v>
      </c>
      <c r="B30" s="26"/>
      <c r="C30" s="26"/>
      <c r="D30" s="26"/>
      <c r="E30" s="26"/>
    </row>
    <row r="31" spans="1:5" ht="18.75">
      <c r="A31" s="6"/>
      <c r="B31" s="6"/>
      <c r="C31" s="6"/>
      <c r="D31" s="6"/>
      <c r="E31" s="6"/>
    </row>
    <row r="32" spans="1:5" ht="18.75">
      <c r="A32" s="6"/>
      <c r="B32" s="6"/>
      <c r="C32" s="6"/>
      <c r="D32" s="6"/>
      <c r="E32" s="6"/>
    </row>
    <row r="33" spans="1:5" ht="18.75">
      <c r="A33" s="26"/>
      <c r="B33" s="26"/>
      <c r="C33" s="26"/>
      <c r="D33" s="26"/>
      <c r="E33" s="26"/>
    </row>
  </sheetData>
  <sheetProtection/>
  <mergeCells count="14">
    <mergeCell ref="A33:E33"/>
    <mergeCell ref="A11:D11"/>
    <mergeCell ref="A26:D26"/>
    <mergeCell ref="A6:D6"/>
    <mergeCell ref="A8:D8"/>
    <mergeCell ref="A25:B25"/>
    <mergeCell ref="A7:D7"/>
    <mergeCell ref="B1:E1"/>
    <mergeCell ref="A5:E5"/>
    <mergeCell ref="A2:E2"/>
    <mergeCell ref="A3:E3"/>
    <mergeCell ref="A4:E4"/>
    <mergeCell ref="A30:E30"/>
    <mergeCell ref="A24:B24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2019-03-21T06:48:05Z</cp:lastPrinted>
  <dcterms:created xsi:type="dcterms:W3CDTF">2016-02-16T05:22:24Z</dcterms:created>
  <dcterms:modified xsi:type="dcterms:W3CDTF">2019-03-22T04:34:55Z</dcterms:modified>
  <cp:category/>
  <cp:version/>
  <cp:contentType/>
  <cp:contentStatus/>
</cp:coreProperties>
</file>