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<sst xmlns="http://schemas.openxmlformats.org/spreadsheetml/2006/main" count="30" uniqueCount="30">
  <si>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</si>
  <si>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</si>
  <si>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</si>
  <si>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</si>
  <si>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</si>
  <si>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</si>
  <si>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</si>
  <si>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</si>
  <si>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</si>
  <si>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</si>
  <si>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</si>
  <si>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</si>
  <si>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</si>
  <si>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</si>
  <si>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</si>
  <si>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</si>
  <si>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</si>
  <si>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</si>
  <si>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</si>
  <si>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</si>
  <si>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</si>
  <si>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</si>
  <si>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</si>
  <si>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</si>
  <si>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</si>
  <si>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</si>
  <si>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</si>
  <si>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128,00 - ремонт трубопровода канализации.                                                  4359,00 - замена трансформатора тока.</t>
  </si>
  <si>
    <t>202466,00 - ремонт кровли дома в 1 слой. 732,00 - замена вентеля по стояку кв. 74 на трубопроводе отопления в подвале.</t>
  </si>
  <si>
    <t>995,00 - ремонт ливневой канализации.    38394,00 - ремонт кровли.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</si>
</sst>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4">
      <selection activeCell="G21" sqref="G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9157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2018'!$A$1:$AH$101,2,0)</f>
        <v>Магистральный проезд д.5Б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4825.8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13367.466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VLOOKUP(A1,'[1]ТР 2018'!$A$1:$AH$101,4,0)</f>
        <v>0</v>
      </c>
    </row>
    <row r="12" spans="1:5" ht="15.75">
      <c r="A12" s="3">
        <v>1</v>
      </c>
      <c r="B12" s="11" t="s">
        <v>4</v>
      </c>
      <c r="C12" s="7">
        <f>VLOOKUP(A1,'[1]ТР 2018'!$A$1:$AH$101,5,0)</f>
        <v>0</v>
      </c>
      <c r="D12" s="7">
        <f>VLOOKUP(A1,'[1]ТР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VLOOKUP(A1,'[1]ТР 2018'!$A$1:$AH$101,6,0)</f>
        <v>0</v>
      </c>
      <c r="D13" s="7">
        <f>VLOOKUP(A1,'[1]ТР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VLOOKUP(A1,'[1]ТР 2018'!$A$1:$AH$101,7,0)</f>
        <v>2026.78</v>
      </c>
      <c r="D14" s="7">
        <f>VLOOKUP(A1,'[1]ТР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VLOOKUP(A1,'[1]ТР 2018'!$A$1:$AH$101,8,0)</f>
        <v>14268.72</v>
      </c>
      <c r="D15" s="7">
        <f>VLOOKUP(A1,'[1]ТР 2018'!$A$1:$AH$101,22,0)</f>
        <v>0</v>
      </c>
      <c r="E15" s="9"/>
    </row>
    <row r="16" spans="1:5" ht="47.25">
      <c r="A16" s="3">
        <v>5</v>
      </c>
      <c r="B16" s="11" t="s">
        <v>8</v>
      </c>
      <c r="C16" s="7">
        <f>VLOOKUP(A1,'[1]ТР 2018'!$A$1:$AH$101,9,0)</f>
        <v>14299.91</v>
      </c>
      <c r="D16" s="7">
        <f>VLOOKUP(A1,'[1]ТР 2018'!$A$1:$AH$101,23,0)</f>
        <v>4487</v>
      </c>
      <c r="E16" s="9" t="s">
        <v>27</v>
      </c>
    </row>
    <row r="17" spans="1:5" ht="15.75">
      <c r="A17" s="3">
        <v>6</v>
      </c>
      <c r="B17" s="4" t="s">
        <v>9</v>
      </c>
      <c r="C17" s="7">
        <f>VLOOKUP(A1,'[1]ТР 2018'!$A$1:$AH$101,10,0)</f>
        <v>12328.4</v>
      </c>
      <c r="D17" s="7">
        <f>VLOOKUP(A1,'[1]ТР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VLOOKUP(A1,'[1]ТР 2018'!$A$1:$AH$101,11,0)</f>
        <v>12925.95</v>
      </c>
      <c r="D18" s="7">
        <f>VLOOKUP(A1,'[1]ТР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VLOOKUP(A1,'[1]ТР 2018'!$A$1:$AH$101,12,0)</f>
        <v>11754.22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12280.55</v>
      </c>
      <c r="D20" s="7">
        <f>VLOOKUP(A1,'[1]ТР 2018'!$A$1:$AH$101,27,0)</f>
        <v>0</v>
      </c>
      <c r="E20" s="9"/>
    </row>
    <row r="21" spans="1:5" ht="45" customHeight="1">
      <c r="A21" s="3">
        <v>10</v>
      </c>
      <c r="B21" s="11" t="s">
        <v>13</v>
      </c>
      <c r="C21" s="7">
        <f>VLOOKUP(A1,'[1]ТР 2018'!$A$1:$AH$101,14,0)</f>
        <v>13534.65</v>
      </c>
      <c r="D21" s="7">
        <f>VLOOKUP(A1,'[1]ТР 2018'!$A$1:$AH$101,28,0)</f>
        <v>203198</v>
      </c>
      <c r="E21" s="9" t="s">
        <v>28</v>
      </c>
    </row>
    <row r="22" spans="1:5" ht="31.5">
      <c r="A22" s="3">
        <v>11</v>
      </c>
      <c r="B22" s="11" t="s">
        <v>14</v>
      </c>
      <c r="C22" s="7">
        <f>VLOOKUP(A1,'[1]ТР 2018'!$A$1:$AH$101,15,0)</f>
        <v>13153.64</v>
      </c>
      <c r="D22" s="7">
        <f>VLOOKUP(A1,'[1]ТР 2018'!$A$1:$AH$101,29,0)</f>
        <v>39389</v>
      </c>
      <c r="E22" s="9" t="s">
        <v>29</v>
      </c>
    </row>
    <row r="23" spans="1:5" ht="16.5" customHeight="1">
      <c r="A23" s="3">
        <v>12</v>
      </c>
      <c r="B23" s="11" t="s">
        <v>15</v>
      </c>
      <c r="C23" s="7">
        <f>VLOOKUP(A1,'[1]ТР 2018'!$A$1:$AH$101,16,0)</f>
        <v>13525.87</v>
      </c>
      <c r="D23" s="7">
        <f>VLOOKUP(A1,'[1]ТР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120098.68999999999</v>
      </c>
      <c r="D24" s="8">
        <f>SUM(D12:D23)</f>
        <v>247074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-126975.31000000001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2019-03-21T08:53:22Z</dcterms:modified>
  <cp:category/>
  <cp:version/>
  <cp:contentType/>
  <cp:contentStatus/>
</cp:coreProperties>
</file>